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5531031\Desktop\COF\"/>
    </mc:Choice>
  </mc:AlternateContent>
  <bookViews>
    <workbookView xWindow="0" yWindow="0" windowWidth="21600" windowHeight="9600"/>
  </bookViews>
  <sheets>
    <sheet name="Simulação_da_alteração" sheetId="1" r:id="rId1"/>
    <sheet name="Extinção_criação" sheetId="2" r:id="rId2"/>
  </sheets>
  <definedNames>
    <definedName name="_xlnm.Print_Area" localSheetId="0">Simulação_da_alteração!$A$1:$O$47</definedName>
  </definedNames>
  <calcPr calcId="162913"/>
</workbook>
</file>

<file path=xl/calcChain.xml><?xml version="1.0" encoding="utf-8"?>
<calcChain xmlns="http://schemas.openxmlformats.org/spreadsheetml/2006/main">
  <c r="C25" i="2" l="1"/>
  <c r="C24" i="2"/>
  <c r="C23" i="2"/>
  <c r="C17" i="2"/>
  <c r="C16" i="2"/>
  <c r="C15" i="2"/>
  <c r="C20" i="2" s="1"/>
  <c r="C9" i="2"/>
  <c r="C8" i="2"/>
  <c r="C7" i="2"/>
  <c r="C28" i="2"/>
  <c r="B28" i="2"/>
  <c r="B20" i="2"/>
  <c r="C12" i="2"/>
  <c r="B12" i="2"/>
  <c r="H46" i="1"/>
  <c r="C46" i="1"/>
  <c r="J45" i="1"/>
  <c r="E45" i="1"/>
  <c r="J44" i="1"/>
  <c r="E44" i="1"/>
  <c r="J43" i="1"/>
  <c r="E43" i="1"/>
  <c r="J42" i="1"/>
  <c r="E42" i="1"/>
  <c r="J41" i="1"/>
  <c r="J46" i="1" s="1"/>
  <c r="E41" i="1"/>
  <c r="E46" i="1" s="1"/>
  <c r="H35" i="1"/>
  <c r="C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J35" i="1" s="1"/>
  <c r="E25" i="1"/>
  <c r="E35" i="1" s="1"/>
  <c r="H19" i="1"/>
  <c r="C19" i="1"/>
  <c r="I18" i="1"/>
  <c r="J18" i="1" s="1"/>
  <c r="E18" i="1"/>
  <c r="J17" i="1"/>
  <c r="E17" i="1"/>
  <c r="J16" i="1"/>
  <c r="E16" i="1"/>
  <c r="N15" i="1"/>
  <c r="J15" i="1"/>
  <c r="E15" i="1"/>
  <c r="O14" i="1"/>
  <c r="N14" i="1" s="1"/>
  <c r="J14" i="1"/>
  <c r="E14" i="1"/>
  <c r="O13" i="1"/>
  <c r="N13" i="1" s="1"/>
  <c r="J13" i="1"/>
  <c r="E13" i="1"/>
  <c r="J12" i="1"/>
  <c r="E12" i="1"/>
  <c r="J11" i="1"/>
  <c r="E11" i="1"/>
  <c r="J10" i="1"/>
  <c r="E10" i="1"/>
  <c r="N9" i="1"/>
  <c r="J9" i="1"/>
  <c r="E9" i="1"/>
  <c r="O8" i="1"/>
  <c r="N8" i="1" s="1"/>
  <c r="J8" i="1"/>
  <c r="E8" i="1"/>
  <c r="E19" i="1" s="1"/>
  <c r="O7" i="1"/>
  <c r="N7" i="1" s="1"/>
  <c r="J7" i="1"/>
  <c r="J19" i="1" s="1"/>
  <c r="E7" i="1"/>
  <c r="O35" i="1" l="1"/>
  <c r="L35" i="1" s="1"/>
  <c r="O19" i="1"/>
  <c r="L19" i="1" s="1"/>
  <c r="O46" i="1"/>
  <c r="L46" i="1" s="1"/>
</calcChain>
</file>

<file path=xl/sharedStrings.xml><?xml version="1.0" encoding="utf-8"?>
<sst xmlns="http://schemas.openxmlformats.org/spreadsheetml/2006/main" count="187" uniqueCount="72">
  <si>
    <t>TABELA PARA ALTERAÇÃO DE PONTOS (DAD - FGD - GTE)</t>
  </si>
  <si>
    <t>CARGOS DE PROVIMENTO EM COMISSÃO  - DAD</t>
  </si>
  <si>
    <t>CARGOS PROVIDOS EM 31/12/2018</t>
  </si>
  <si>
    <t>SITUAÇÃO PROPOSTA (alteração)</t>
  </si>
  <si>
    <t>Forma de Recrutamento</t>
  </si>
  <si>
    <t>Espécie / Nível</t>
  </si>
  <si>
    <t>Valor (R$)</t>
  </si>
  <si>
    <t>Quant. 
Cargos</t>
  </si>
  <si>
    <t>DAD Unitário</t>
  </si>
  <si>
    <t>Total de 
Pontos</t>
  </si>
  <si>
    <t>Total de Pontos</t>
  </si>
  <si>
    <t>DAD-1 / DAD-2 / DAD-3</t>
  </si>
  <si>
    <t>DAD-1</t>
  </si>
  <si>
    <t>Limitado</t>
  </si>
  <si>
    <t>DAD-2</t>
  </si>
  <si>
    <t>Amplo</t>
  </si>
  <si>
    <t>DAD-3</t>
  </si>
  <si>
    <t>Total</t>
  </si>
  <si>
    <t>DAD-4</t>
  </si>
  <si>
    <t>DAD-5</t>
  </si>
  <si>
    <t>DAD-6</t>
  </si>
  <si>
    <t>DAD-4 / DAD-5</t>
  </si>
  <si>
    <t>DAD-7</t>
  </si>
  <si>
    <t>DAD-8</t>
  </si>
  <si>
    <t>DAD-9</t>
  </si>
  <si>
    <t>DAD-10</t>
  </si>
  <si>
    <t>DAD-11</t>
  </si>
  <si>
    <t xml:space="preserve">SALDO </t>
  </si>
  <si>
    <t>DAD-12</t>
  </si>
  <si>
    <t>FUNÇÕES GRATIFICADAS - FGD</t>
  </si>
  <si>
    <t>FUNÇÕES OCUPADAS EM 31/12/2018</t>
  </si>
  <si>
    <t>Quant. 
FGD</t>
  </si>
  <si>
    <t>FGD - Unitário</t>
  </si>
  <si>
    <t>FGD-1</t>
  </si>
  <si>
    <t>FGD-2</t>
  </si>
  <si>
    <t>FGD-3</t>
  </si>
  <si>
    <t>FGD-4</t>
  </si>
  <si>
    <t>FGD-5</t>
  </si>
  <si>
    <t>FGD-6</t>
  </si>
  <si>
    <t>FGD-7</t>
  </si>
  <si>
    <t>FGD-8</t>
  </si>
  <si>
    <t>FGD-9</t>
  </si>
  <si>
    <t>FGD-10</t>
  </si>
  <si>
    <t>GRATIFICAÇÕES TEMPORÁRIAS ESTRATÉGICAS - GTE</t>
  </si>
  <si>
    <t>GRATIFICAÇÕES ATRIBUÍDAS EM 31/12/2018</t>
  </si>
  <si>
    <t>Quant. 
GTE</t>
  </si>
  <si>
    <t>GTE - Unitário</t>
  </si>
  <si>
    <t>GTE-1</t>
  </si>
  <si>
    <t>GTE-2</t>
  </si>
  <si>
    <t>GTE-3</t>
  </si>
  <si>
    <t>GTE-4</t>
  </si>
  <si>
    <t>GTE-5</t>
  </si>
  <si>
    <t>ÓRGÃO: SECRETARIA DE ESTADO DE xxxxxx</t>
  </si>
  <si>
    <t>CARGOS E FUNÇÕES A SEREM EXTINTOS</t>
  </si>
  <si>
    <t>CARGO</t>
  </si>
  <si>
    <t>Quantidade</t>
  </si>
  <si>
    <t>Pontuação Total</t>
  </si>
  <si>
    <t>Identificação da Vaga</t>
  </si>
  <si>
    <t>ocupado em 31/12/2018</t>
  </si>
  <si>
    <t>Recrutamento Amplo</t>
  </si>
  <si>
    <t>Recrutamento Limitado</t>
  </si>
  <si>
    <t>PH11...., PH11...</t>
  </si>
  <si>
    <t>PH11....</t>
  </si>
  <si>
    <t>sim</t>
  </si>
  <si>
    <t>(PH é SEPLAG)</t>
  </si>
  <si>
    <t>...</t>
  </si>
  <si>
    <t>FUNÇÃO</t>
  </si>
  <si>
    <t>Identificação da vaga</t>
  </si>
  <si>
    <t>ocupada em 31/12/2018</t>
  </si>
  <si>
    <t>PH11...., PH11...,</t>
  </si>
  <si>
    <t>GTE</t>
  </si>
  <si>
    <t>CARGOS E FUNÇÕES A SEREM CRIADOS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</si>
</sst>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538DD5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FFCC"/>
        <bgColor rgb="FF99FFCC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9" fillId="9" borderId="0" applyNumberFormat="0" applyBorder="0" applyAlignment="0" applyProtection="0"/>
    <xf numFmtId="0" fontId="10" fillId="22" borderId="0" applyNumberFormat="0" applyBorder="0" applyAlignment="0" applyProtection="0"/>
    <xf numFmtId="0" fontId="8" fillId="13" borderId="1" applyNumberFormat="0" applyAlignment="0" applyProtection="0"/>
    <xf numFmtId="0" fontId="11" fillId="20" borderId="5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" fillId="23" borderId="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 applyNumberFormat="0" applyFont="0" applyBorder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8" fillId="26" borderId="10" xfId="0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4" fontId="3" fillId="26" borderId="11" xfId="0" applyNumberFormat="1" applyFont="1" applyFill="1" applyBorder="1" applyAlignment="1">
      <alignment horizontal="right" vertical="center"/>
    </xf>
    <xf numFmtId="0" fontId="3" fillId="23" borderId="10" xfId="0" applyFont="1" applyFill="1" applyBorder="1" applyAlignment="1">
      <alignment horizontal="center" vertical="top" wrapText="1"/>
    </xf>
    <xf numFmtId="3" fontId="3" fillId="23" borderId="10" xfId="0" applyNumberFormat="1" applyFont="1" applyFill="1" applyBorder="1" applyAlignment="1">
      <alignment horizontal="right" vertical="top" wrapText="1"/>
    </xf>
    <xf numFmtId="4" fontId="3" fillId="26" borderId="10" xfId="0" applyNumberFormat="1" applyFont="1" applyFill="1" applyBorder="1" applyAlignment="1">
      <alignment horizontal="right" vertical="center"/>
    </xf>
    <xf numFmtId="0" fontId="3" fillId="23" borderId="10" xfId="0" applyFont="1" applyFill="1" applyBorder="1" applyAlignment="1">
      <alignment vertical="center"/>
    </xf>
    <xf numFmtId="3" fontId="3" fillId="23" borderId="10" xfId="0" applyNumberFormat="1" applyFont="1" applyFill="1" applyBorder="1" applyAlignment="1">
      <alignment vertical="center"/>
    </xf>
    <xf numFmtId="0" fontId="3" fillId="27" borderId="10" xfId="0" applyFont="1" applyFill="1" applyBorder="1" applyAlignment="1">
      <alignment horizontal="center" vertical="top" wrapText="1"/>
    </xf>
    <xf numFmtId="0" fontId="3" fillId="27" borderId="10" xfId="0" applyFont="1" applyFill="1" applyBorder="1" applyAlignment="1">
      <alignment horizontal="right" vertical="top" wrapText="1"/>
    </xf>
    <xf numFmtId="0" fontId="3" fillId="27" borderId="10" xfId="0" applyFont="1" applyFill="1" applyBorder="1" applyAlignment="1">
      <alignment vertical="center"/>
    </xf>
    <xf numFmtId="3" fontId="3" fillId="27" borderId="10" xfId="0" applyNumberFormat="1" applyFont="1" applyFill="1" applyBorder="1" applyAlignment="1">
      <alignment vertical="center"/>
    </xf>
    <xf numFmtId="4" fontId="3" fillId="26" borderId="12" xfId="0" applyNumberFormat="1" applyFont="1" applyFill="1" applyBorder="1" applyAlignment="1">
      <alignment horizontal="right" vertical="center"/>
    </xf>
    <xf numFmtId="4" fontId="3" fillId="26" borderId="13" xfId="0" applyNumberFormat="1" applyFont="1" applyFill="1" applyBorder="1" applyAlignment="1">
      <alignment horizontal="right" vertical="center"/>
    </xf>
    <xf numFmtId="0" fontId="18" fillId="24" borderId="0" xfId="0" applyFont="1" applyFill="1" applyAlignment="1">
      <alignment horizontal="center" vertical="center"/>
    </xf>
    <xf numFmtId="0" fontId="18" fillId="25" borderId="11" xfId="0" applyFont="1" applyFill="1" applyBorder="1" applyAlignment="1">
      <alignment horizontal="center" vertical="center"/>
    </xf>
    <xf numFmtId="0" fontId="18" fillId="25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top" wrapText="1"/>
    </xf>
    <xf numFmtId="4" fontId="18" fillId="28" borderId="10" xfId="0" applyNumberFormat="1" applyFont="1" applyFill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4" fontId="18" fillId="28" borderId="13" xfId="0" applyNumberFormat="1" applyFont="1" applyFill="1" applyBorder="1" applyAlignment="1">
      <alignment horizontal="right" vertical="top" wrapText="1"/>
    </xf>
    <xf numFmtId="4" fontId="18" fillId="26" borderId="13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top" wrapText="1"/>
    </xf>
    <xf numFmtId="4" fontId="18" fillId="26" borderId="1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2" fontId="18" fillId="0" borderId="15" xfId="0" applyNumberFormat="1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4" fontId="3" fillId="0" borderId="10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20" fillId="26" borderId="10" xfId="0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center" vertical="top" wrapText="1"/>
    </xf>
    <xf numFmtId="4" fontId="18" fillId="28" borderId="18" xfId="0" applyNumberFormat="1" applyFont="1" applyFill="1" applyBorder="1" applyAlignment="1">
      <alignment horizontal="right" vertical="top" wrapText="1"/>
    </xf>
    <xf numFmtId="3" fontId="18" fillId="0" borderId="18" xfId="0" applyNumberFormat="1" applyFont="1" applyBorder="1" applyAlignment="1">
      <alignment horizontal="right" vertical="top" wrapText="1"/>
    </xf>
    <xf numFmtId="4" fontId="18" fillId="26" borderId="18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top" wrapText="1"/>
    </xf>
    <xf numFmtId="4" fontId="18" fillId="0" borderId="0" xfId="0" applyNumberFormat="1" applyFont="1" applyAlignment="1">
      <alignment vertical="center"/>
    </xf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24" borderId="11" xfId="0" applyFill="1" applyBorder="1"/>
    <xf numFmtId="0" fontId="18" fillId="25" borderId="10" xfId="0" applyFont="1" applyFill="1" applyBorder="1" applyAlignment="1">
      <alignment horizontal="center" vertical="center"/>
    </xf>
    <xf numFmtId="0" fontId="3" fillId="23" borderId="10" xfId="0" applyFont="1" applyFill="1" applyBorder="1" applyAlignment="1">
      <alignment horizontal="left" vertical="center"/>
    </xf>
    <xf numFmtId="0" fontId="0" fillId="0" borderId="0" xfId="0"/>
    <xf numFmtId="0" fontId="3" fillId="27" borderId="10" xfId="0" applyFont="1" applyFill="1" applyBorder="1" applyAlignment="1">
      <alignment horizontal="left" vertical="center"/>
    </xf>
    <xf numFmtId="0" fontId="18" fillId="28" borderId="10" xfId="0" applyFont="1" applyFill="1" applyBorder="1" applyAlignment="1">
      <alignment horizontal="right" vertical="center"/>
    </xf>
    <xf numFmtId="0" fontId="0" fillId="24" borderId="10" xfId="0" applyFill="1" applyBorder="1"/>
    <xf numFmtId="0" fontId="0" fillId="0" borderId="16" xfId="0" applyFill="1" applyBorder="1"/>
    <xf numFmtId="0" fontId="0" fillId="0" borderId="15" xfId="0" applyFill="1" applyBorder="1"/>
    <xf numFmtId="0" fontId="18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center"/>
    </xf>
    <xf numFmtId="3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3" fontId="18" fillId="25" borderId="10" xfId="0" applyNumberFormat="1" applyFont="1" applyFill="1" applyBorder="1" applyAlignment="1">
      <alignment vertical="top" wrapText="1"/>
    </xf>
    <xf numFmtId="3" fontId="3" fillId="25" borderId="10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26" borderId="14" xfId="0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sqref="A1:J1"/>
    </sheetView>
  </sheetViews>
  <sheetFormatPr defaultRowHeight="15" x14ac:dyDescent="0.25"/>
  <cols>
    <col min="1" max="1" width="15.42578125" style="48" customWidth="1"/>
    <col min="2" max="2" width="12.42578125" style="48" customWidth="1"/>
    <col min="3" max="3" width="10.28515625" style="49" customWidth="1"/>
    <col min="4" max="4" width="12.28515625" style="49" customWidth="1"/>
    <col min="5" max="5" width="12.28515625" style="48" customWidth="1"/>
    <col min="6" max="6" width="3.42578125" style="48" customWidth="1"/>
    <col min="7" max="7" width="19" style="48" customWidth="1"/>
    <col min="8" max="8" width="10.28515625" style="50" customWidth="1"/>
    <col min="9" max="10" width="12.28515625" style="48" customWidth="1"/>
    <col min="11" max="12" width="9.140625" style="48" customWidth="1"/>
    <col min="13" max="13" width="6.5703125" style="48" customWidth="1"/>
    <col min="14" max="14" width="9.140625" style="48" customWidth="1"/>
    <col min="15" max="15" width="9.140625" style="48" hidden="1" customWidth="1"/>
    <col min="16" max="17" width="9.140625" style="48" customWidth="1"/>
    <col min="18" max="16384" width="9.140625" style="48"/>
  </cols>
  <sheetData>
    <row r="1" spans="1:15" s="1" customFormat="1" ht="17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s="1" customFormat="1" x14ac:dyDescent="0.2">
      <c r="A2" s="2"/>
      <c r="B2" s="2"/>
      <c r="C2" s="3"/>
      <c r="D2" s="3"/>
      <c r="E2" s="2"/>
      <c r="F2" s="2"/>
      <c r="G2" s="2"/>
      <c r="H2" s="2"/>
      <c r="I2" s="2"/>
    </row>
    <row r="3" spans="1:15" s="1" customFormat="1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4" spans="1:15" s="1" customFormat="1" x14ac:dyDescent="0.2">
      <c r="C4" s="4"/>
      <c r="D4" s="4"/>
      <c r="H4" s="5"/>
    </row>
    <row r="5" spans="1:15" s="1" customFormat="1" ht="23.25" customHeight="1" x14ac:dyDescent="0.2">
      <c r="A5" s="53" t="s">
        <v>2</v>
      </c>
      <c r="B5" s="53"/>
      <c r="C5" s="53"/>
      <c r="D5" s="53"/>
      <c r="E5" s="53"/>
      <c r="F5" s="54"/>
      <c r="G5" s="53" t="s">
        <v>3</v>
      </c>
      <c r="H5" s="53"/>
      <c r="I5" s="53"/>
      <c r="J5" s="53"/>
      <c r="L5" s="55" t="s">
        <v>4</v>
      </c>
      <c r="M5" s="55"/>
      <c r="N5" s="55"/>
    </row>
    <row r="6" spans="1:15" s="1" customFormat="1" ht="30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54"/>
      <c r="G6" s="6" t="s">
        <v>5</v>
      </c>
      <c r="H6" s="7" t="s">
        <v>7</v>
      </c>
      <c r="I6" s="7" t="s">
        <v>8</v>
      </c>
      <c r="J6" s="6" t="s">
        <v>10</v>
      </c>
      <c r="L6" s="55" t="s">
        <v>11</v>
      </c>
      <c r="M6" s="55"/>
      <c r="N6" s="55"/>
    </row>
    <row r="7" spans="1:15" s="1" customFormat="1" x14ac:dyDescent="0.2">
      <c r="A7" s="9" t="s">
        <v>12</v>
      </c>
      <c r="B7" s="10">
        <v>660</v>
      </c>
      <c r="C7" s="11"/>
      <c r="D7" s="10">
        <v>1</v>
      </c>
      <c r="E7" s="12">
        <f t="shared" ref="E7:E18" si="0">C7*D7</f>
        <v>0</v>
      </c>
      <c r="F7" s="54"/>
      <c r="G7" s="13" t="s">
        <v>12</v>
      </c>
      <c r="H7" s="14"/>
      <c r="I7" s="10">
        <v>1</v>
      </c>
      <c r="J7" s="15">
        <f t="shared" ref="J7:J18" si="1">H7*I7</f>
        <v>0</v>
      </c>
      <c r="L7" s="56" t="s">
        <v>13</v>
      </c>
      <c r="M7" s="56"/>
      <c r="N7" s="16">
        <f>ROUNDUP(O7,0)</f>
        <v>0</v>
      </c>
      <c r="O7" s="1">
        <f>N9/2</f>
        <v>0</v>
      </c>
    </row>
    <row r="8" spans="1:15" s="1" customFormat="1" x14ac:dyDescent="0.2">
      <c r="A8" s="9" t="s">
        <v>14</v>
      </c>
      <c r="B8" s="10">
        <v>990</v>
      </c>
      <c r="C8" s="11"/>
      <c r="D8" s="10">
        <v>1.5</v>
      </c>
      <c r="E8" s="12">
        <f t="shared" si="0"/>
        <v>0</v>
      </c>
      <c r="F8" s="54"/>
      <c r="G8" s="13" t="s">
        <v>14</v>
      </c>
      <c r="H8" s="14"/>
      <c r="I8" s="10">
        <v>1.5</v>
      </c>
      <c r="J8" s="15">
        <f t="shared" si="1"/>
        <v>0</v>
      </c>
      <c r="L8" s="56" t="s">
        <v>15</v>
      </c>
      <c r="M8" s="56"/>
      <c r="N8" s="16">
        <f>ROUNDDOWN(O8,0)</f>
        <v>0</v>
      </c>
      <c r="O8" s="1">
        <f>N9/2</f>
        <v>0</v>
      </c>
    </row>
    <row r="9" spans="1:15" s="1" customFormat="1" x14ac:dyDescent="0.2">
      <c r="A9" s="9" t="s">
        <v>16</v>
      </c>
      <c r="B9" s="10">
        <v>1485</v>
      </c>
      <c r="C9" s="11"/>
      <c r="D9" s="10">
        <v>2.25</v>
      </c>
      <c r="E9" s="12">
        <f t="shared" si="0"/>
        <v>0</v>
      </c>
      <c r="F9" s="54"/>
      <c r="G9" s="13" t="s">
        <v>16</v>
      </c>
      <c r="H9" s="14"/>
      <c r="I9" s="10">
        <v>2.25</v>
      </c>
      <c r="J9" s="15">
        <f t="shared" si="1"/>
        <v>0</v>
      </c>
      <c r="L9" s="56" t="s">
        <v>17</v>
      </c>
      <c r="M9" s="56"/>
      <c r="N9" s="17">
        <f>SUM(H7:H9)</f>
        <v>0</v>
      </c>
    </row>
    <row r="10" spans="1:15" s="1" customFormat="1" x14ac:dyDescent="0.2">
      <c r="A10" s="9" t="s">
        <v>18</v>
      </c>
      <c r="B10" s="10">
        <v>2310</v>
      </c>
      <c r="C10" s="11"/>
      <c r="D10" s="10">
        <v>3.5</v>
      </c>
      <c r="E10" s="12">
        <f t="shared" si="0"/>
        <v>0</v>
      </c>
      <c r="F10" s="54"/>
      <c r="G10" s="18" t="s">
        <v>18</v>
      </c>
      <c r="H10" s="19"/>
      <c r="I10" s="10">
        <v>3.5</v>
      </c>
      <c r="J10" s="15">
        <f t="shared" si="1"/>
        <v>0</v>
      </c>
    </row>
    <row r="11" spans="1:15" s="1" customFormat="1" x14ac:dyDescent="0.2">
      <c r="A11" s="9" t="s">
        <v>19</v>
      </c>
      <c r="B11" s="10">
        <v>2640</v>
      </c>
      <c r="C11" s="11"/>
      <c r="D11" s="10">
        <v>4</v>
      </c>
      <c r="E11" s="12">
        <f t="shared" si="0"/>
        <v>0</v>
      </c>
      <c r="F11" s="54"/>
      <c r="G11" s="18" t="s">
        <v>19</v>
      </c>
      <c r="H11" s="19"/>
      <c r="I11" s="10">
        <v>4</v>
      </c>
      <c r="J11" s="15">
        <f t="shared" si="1"/>
        <v>0</v>
      </c>
      <c r="L11" s="57"/>
      <c r="M11" s="57"/>
      <c r="N11" s="57"/>
    </row>
    <row r="12" spans="1:15" s="1" customFormat="1" x14ac:dyDescent="0.2">
      <c r="A12" s="9" t="s">
        <v>20</v>
      </c>
      <c r="B12" s="10">
        <v>3300</v>
      </c>
      <c r="C12" s="11"/>
      <c r="D12" s="10">
        <v>5</v>
      </c>
      <c r="E12" s="12">
        <f t="shared" si="0"/>
        <v>0</v>
      </c>
      <c r="F12" s="54"/>
      <c r="G12" s="9" t="s">
        <v>20</v>
      </c>
      <c r="H12" s="11"/>
      <c r="I12" s="10">
        <v>5</v>
      </c>
      <c r="J12" s="15">
        <f t="shared" si="1"/>
        <v>0</v>
      </c>
      <c r="L12" s="55" t="s">
        <v>21</v>
      </c>
      <c r="M12" s="55"/>
      <c r="N12" s="55"/>
    </row>
    <row r="13" spans="1:15" s="1" customFormat="1" x14ac:dyDescent="0.2">
      <c r="A13" s="9" t="s">
        <v>22</v>
      </c>
      <c r="B13" s="10">
        <v>4455</v>
      </c>
      <c r="C13" s="11"/>
      <c r="D13" s="10">
        <v>6.75</v>
      </c>
      <c r="E13" s="12">
        <f t="shared" si="0"/>
        <v>0</v>
      </c>
      <c r="F13" s="54"/>
      <c r="G13" s="9" t="s">
        <v>22</v>
      </c>
      <c r="H13" s="11"/>
      <c r="I13" s="10">
        <v>6.75</v>
      </c>
      <c r="J13" s="15">
        <f t="shared" si="1"/>
        <v>0</v>
      </c>
      <c r="L13" s="58" t="s">
        <v>13</v>
      </c>
      <c r="M13" s="58"/>
      <c r="N13" s="20">
        <f>ROUNDUP(O13,0)</f>
        <v>0</v>
      </c>
      <c r="O13" s="1">
        <f>N15*0.25</f>
        <v>0</v>
      </c>
    </row>
    <row r="14" spans="1:15" s="1" customFormat="1" x14ac:dyDescent="0.2">
      <c r="A14" s="9" t="s">
        <v>23</v>
      </c>
      <c r="B14" s="10">
        <v>5610</v>
      </c>
      <c r="C14" s="11"/>
      <c r="D14" s="10">
        <v>8.5</v>
      </c>
      <c r="E14" s="12">
        <f t="shared" si="0"/>
        <v>0</v>
      </c>
      <c r="F14" s="54"/>
      <c r="G14" s="9" t="s">
        <v>23</v>
      </c>
      <c r="H14" s="11"/>
      <c r="I14" s="10">
        <v>8.5</v>
      </c>
      <c r="J14" s="15">
        <f t="shared" si="1"/>
        <v>0</v>
      </c>
      <c r="L14" s="58" t="s">
        <v>15</v>
      </c>
      <c r="M14" s="58"/>
      <c r="N14" s="20">
        <f>ROUNDDOWN(O14,0)</f>
        <v>0</v>
      </c>
      <c r="O14" s="1">
        <f>N15*0.75</f>
        <v>0</v>
      </c>
    </row>
    <row r="15" spans="1:15" s="1" customFormat="1" x14ac:dyDescent="0.2">
      <c r="A15" s="9" t="s">
        <v>24</v>
      </c>
      <c r="B15" s="10">
        <v>6600</v>
      </c>
      <c r="C15" s="11"/>
      <c r="D15" s="10">
        <v>10</v>
      </c>
      <c r="E15" s="12">
        <f t="shared" si="0"/>
        <v>0</v>
      </c>
      <c r="F15" s="54"/>
      <c r="G15" s="9" t="s">
        <v>24</v>
      </c>
      <c r="H15" s="11"/>
      <c r="I15" s="10">
        <v>10</v>
      </c>
      <c r="J15" s="15">
        <f t="shared" si="1"/>
        <v>0</v>
      </c>
      <c r="L15" s="58" t="s">
        <v>17</v>
      </c>
      <c r="M15" s="58"/>
      <c r="N15" s="21">
        <f>SUM(H10:H11)</f>
        <v>0</v>
      </c>
    </row>
    <row r="16" spans="1:15" s="1" customFormat="1" x14ac:dyDescent="0.2">
      <c r="A16" s="9" t="s">
        <v>25</v>
      </c>
      <c r="B16" s="10">
        <v>7700</v>
      </c>
      <c r="C16" s="11"/>
      <c r="D16" s="10">
        <v>11.66</v>
      </c>
      <c r="E16" s="12">
        <f t="shared" si="0"/>
        <v>0</v>
      </c>
      <c r="F16" s="54"/>
      <c r="G16" s="9" t="s">
        <v>25</v>
      </c>
      <c r="H16" s="11"/>
      <c r="I16" s="10">
        <v>11.66</v>
      </c>
      <c r="J16" s="15">
        <f t="shared" si="1"/>
        <v>0</v>
      </c>
    </row>
    <row r="17" spans="1:18" s="1" customFormat="1" x14ac:dyDescent="0.2">
      <c r="A17" s="9" t="s">
        <v>26</v>
      </c>
      <c r="B17" s="10">
        <v>8500</v>
      </c>
      <c r="C17" s="11"/>
      <c r="D17" s="10">
        <v>12.88</v>
      </c>
      <c r="E17" s="22">
        <f t="shared" si="0"/>
        <v>0</v>
      </c>
      <c r="F17" s="54"/>
      <c r="G17" s="9" t="s">
        <v>26</v>
      </c>
      <c r="H17" s="11"/>
      <c r="I17" s="10">
        <v>12.88</v>
      </c>
      <c r="J17" s="23">
        <f t="shared" si="1"/>
        <v>0</v>
      </c>
      <c r="L17" s="55" t="s">
        <v>27</v>
      </c>
      <c r="M17" s="55"/>
    </row>
    <row r="18" spans="1:18" s="1" customFormat="1" x14ac:dyDescent="0.2">
      <c r="A18" s="9" t="s">
        <v>28</v>
      </c>
      <c r="B18" s="10">
        <v>9000</v>
      </c>
      <c r="C18" s="11"/>
      <c r="D18" s="10">
        <v>13.64</v>
      </c>
      <c r="E18" s="22">
        <f t="shared" si="0"/>
        <v>0</v>
      </c>
      <c r="F18" s="24"/>
      <c r="G18" s="9" t="s">
        <v>28</v>
      </c>
      <c r="H18" s="11"/>
      <c r="I18" s="10">
        <f>D18</f>
        <v>13.64</v>
      </c>
      <c r="J18" s="23">
        <f t="shared" si="1"/>
        <v>0</v>
      </c>
      <c r="L18" s="25"/>
      <c r="M18" s="26"/>
    </row>
    <row r="19" spans="1:18" s="34" customFormat="1" x14ac:dyDescent="0.2">
      <c r="A19" s="27" t="s">
        <v>17</v>
      </c>
      <c r="B19" s="28"/>
      <c r="C19" s="29">
        <f>SUM(C7:C18)</f>
        <v>0</v>
      </c>
      <c r="D19" s="30"/>
      <c r="E19" s="31">
        <f>SUM(E7:E18)</f>
        <v>0</v>
      </c>
      <c r="F19" s="24"/>
      <c r="G19" s="27" t="s">
        <v>17</v>
      </c>
      <c r="H19" s="32">
        <f>SUM(H7:H18)</f>
        <v>0</v>
      </c>
      <c r="I19" s="28"/>
      <c r="J19" s="33">
        <f>SUM(J7:J18)</f>
        <v>0</v>
      </c>
      <c r="L19" s="59">
        <f>IF(O19&lt;0,"ERRO",E19-J19)</f>
        <v>0</v>
      </c>
      <c r="M19" s="59"/>
      <c r="N19" s="1"/>
      <c r="O19" s="35">
        <f>E19-J19</f>
        <v>0</v>
      </c>
      <c r="P19" s="35"/>
    </row>
    <row r="20" spans="1:18" s="1" customFormat="1" x14ac:dyDescent="0.2">
      <c r="C20" s="36"/>
      <c r="D20" s="36"/>
      <c r="E20" s="37"/>
      <c r="H20" s="5"/>
      <c r="J20" s="35"/>
    </row>
    <row r="21" spans="1:18" s="1" customFormat="1" ht="15" customHeight="1" x14ac:dyDescent="0.2">
      <c r="A21" s="52" t="s">
        <v>29</v>
      </c>
      <c r="B21" s="52"/>
      <c r="C21" s="52"/>
      <c r="D21" s="52"/>
      <c r="E21" s="52"/>
      <c r="F21" s="52"/>
      <c r="G21" s="52"/>
      <c r="H21" s="52"/>
      <c r="I21" s="52"/>
      <c r="J21" s="52"/>
      <c r="L21" s="38"/>
      <c r="M21" s="38"/>
      <c r="N21" s="38"/>
      <c r="Q21" s="35"/>
    </row>
    <row r="22" spans="1:18" s="1" customFormat="1" x14ac:dyDescent="0.2">
      <c r="C22" s="4"/>
      <c r="D22" s="4"/>
      <c r="H22" s="5"/>
      <c r="K22" s="35"/>
      <c r="L22" s="38"/>
      <c r="M22" s="38"/>
      <c r="N22" s="38"/>
    </row>
    <row r="23" spans="1:18" s="1" customFormat="1" ht="23.25" customHeight="1" x14ac:dyDescent="0.2">
      <c r="A23" s="53" t="s">
        <v>30</v>
      </c>
      <c r="B23" s="53"/>
      <c r="C23" s="53"/>
      <c r="D23" s="53"/>
      <c r="E23" s="53"/>
      <c r="F23" s="60"/>
      <c r="G23" s="53" t="s">
        <v>3</v>
      </c>
      <c r="H23" s="53"/>
      <c r="I23" s="53"/>
      <c r="J23" s="53"/>
      <c r="L23" s="38"/>
      <c r="M23" s="38"/>
      <c r="N23" s="38"/>
    </row>
    <row r="24" spans="1:18" s="1" customFormat="1" ht="28.5" customHeight="1" x14ac:dyDescent="0.2">
      <c r="A24" s="6" t="s">
        <v>5</v>
      </c>
      <c r="B24" s="7" t="s">
        <v>6</v>
      </c>
      <c r="C24" s="7" t="s">
        <v>31</v>
      </c>
      <c r="D24" s="7" t="s">
        <v>32</v>
      </c>
      <c r="E24" s="6" t="s">
        <v>9</v>
      </c>
      <c r="F24" s="60"/>
      <c r="G24" s="6" t="s">
        <v>5</v>
      </c>
      <c r="H24" s="7" t="s">
        <v>31</v>
      </c>
      <c r="I24" s="7" t="s">
        <v>32</v>
      </c>
      <c r="J24" s="6" t="s">
        <v>10</v>
      </c>
      <c r="L24" s="38"/>
      <c r="M24" s="38"/>
      <c r="N24" s="38"/>
      <c r="Q24" s="57"/>
      <c r="R24" s="57"/>
    </row>
    <row r="25" spans="1:18" s="1" customFormat="1" x14ac:dyDescent="0.2">
      <c r="A25" s="9" t="s">
        <v>33</v>
      </c>
      <c r="B25" s="39">
        <v>165</v>
      </c>
      <c r="C25" s="40"/>
      <c r="D25" s="39">
        <v>1</v>
      </c>
      <c r="E25" s="15">
        <f t="shared" ref="E25:E34" si="2">C25*D25</f>
        <v>0</v>
      </c>
      <c r="F25" s="60"/>
      <c r="G25" s="9" t="s">
        <v>33</v>
      </c>
      <c r="H25" s="41"/>
      <c r="I25" s="39">
        <v>1</v>
      </c>
      <c r="J25" s="15">
        <f t="shared" ref="J25:J34" si="3">H25*I25</f>
        <v>0</v>
      </c>
    </row>
    <row r="26" spans="1:18" s="1" customFormat="1" x14ac:dyDescent="0.2">
      <c r="A26" s="9" t="s">
        <v>34</v>
      </c>
      <c r="B26" s="39">
        <v>330</v>
      </c>
      <c r="C26" s="40"/>
      <c r="D26" s="39">
        <v>2</v>
      </c>
      <c r="E26" s="15">
        <f t="shared" si="2"/>
        <v>0</v>
      </c>
      <c r="F26" s="60"/>
      <c r="G26" s="9" t="s">
        <v>34</v>
      </c>
      <c r="H26" s="41"/>
      <c r="I26" s="39">
        <v>2</v>
      </c>
      <c r="J26" s="15">
        <f t="shared" si="3"/>
        <v>0</v>
      </c>
      <c r="R26" s="4"/>
    </row>
    <row r="27" spans="1:18" s="1" customFormat="1" x14ac:dyDescent="0.2">
      <c r="A27" s="9" t="s">
        <v>35</v>
      </c>
      <c r="B27" s="39">
        <v>412.5</v>
      </c>
      <c r="C27" s="40"/>
      <c r="D27" s="39">
        <v>2.5</v>
      </c>
      <c r="E27" s="15">
        <f t="shared" si="2"/>
        <v>0</v>
      </c>
      <c r="F27" s="60"/>
      <c r="G27" s="9" t="s">
        <v>35</v>
      </c>
      <c r="H27" s="41"/>
      <c r="I27" s="39">
        <v>2.5</v>
      </c>
      <c r="J27" s="15">
        <f t="shared" si="3"/>
        <v>0</v>
      </c>
      <c r="R27" s="4"/>
    </row>
    <row r="28" spans="1:18" s="1" customFormat="1" x14ac:dyDescent="0.2">
      <c r="A28" s="9" t="s">
        <v>36</v>
      </c>
      <c r="B28" s="39">
        <v>495</v>
      </c>
      <c r="C28" s="40"/>
      <c r="D28" s="39">
        <v>3</v>
      </c>
      <c r="E28" s="15">
        <f t="shared" si="2"/>
        <v>0</v>
      </c>
      <c r="F28" s="60"/>
      <c r="G28" s="9" t="s">
        <v>36</v>
      </c>
      <c r="H28" s="41"/>
      <c r="I28" s="39">
        <v>3</v>
      </c>
      <c r="J28" s="15">
        <f t="shared" si="3"/>
        <v>0</v>
      </c>
      <c r="R28" s="4"/>
    </row>
    <row r="29" spans="1:18" s="1" customFormat="1" x14ac:dyDescent="0.2">
      <c r="A29" s="9" t="s">
        <v>37</v>
      </c>
      <c r="B29" s="39">
        <v>660</v>
      </c>
      <c r="C29" s="40"/>
      <c r="D29" s="39">
        <v>4</v>
      </c>
      <c r="E29" s="15">
        <f t="shared" si="2"/>
        <v>0</v>
      </c>
      <c r="F29" s="60"/>
      <c r="G29" s="9" t="s">
        <v>37</v>
      </c>
      <c r="H29" s="41"/>
      <c r="I29" s="39">
        <v>4</v>
      </c>
      <c r="J29" s="15">
        <f t="shared" si="3"/>
        <v>0</v>
      </c>
      <c r="R29" s="4"/>
    </row>
    <row r="30" spans="1:18" s="1" customFormat="1" x14ac:dyDescent="0.2">
      <c r="A30" s="9" t="s">
        <v>38</v>
      </c>
      <c r="B30" s="39">
        <v>825</v>
      </c>
      <c r="C30" s="40"/>
      <c r="D30" s="39">
        <v>5</v>
      </c>
      <c r="E30" s="15">
        <f t="shared" si="2"/>
        <v>0</v>
      </c>
      <c r="F30" s="60"/>
      <c r="G30" s="9" t="s">
        <v>38</v>
      </c>
      <c r="H30" s="41"/>
      <c r="I30" s="39">
        <v>5</v>
      </c>
      <c r="J30" s="15">
        <f t="shared" si="3"/>
        <v>0</v>
      </c>
    </row>
    <row r="31" spans="1:18" s="1" customFormat="1" x14ac:dyDescent="0.2">
      <c r="A31" s="9" t="s">
        <v>39</v>
      </c>
      <c r="B31" s="39">
        <v>990</v>
      </c>
      <c r="C31" s="40"/>
      <c r="D31" s="39">
        <v>6</v>
      </c>
      <c r="E31" s="15">
        <f t="shared" si="2"/>
        <v>0</v>
      </c>
      <c r="F31" s="60"/>
      <c r="G31" s="9" t="s">
        <v>39</v>
      </c>
      <c r="H31" s="41"/>
      <c r="I31" s="39">
        <v>6</v>
      </c>
      <c r="J31" s="15">
        <f t="shared" si="3"/>
        <v>0</v>
      </c>
      <c r="R31" s="4"/>
    </row>
    <row r="32" spans="1:18" s="1" customFormat="1" x14ac:dyDescent="0.2">
      <c r="A32" s="9" t="s">
        <v>40</v>
      </c>
      <c r="B32" s="39">
        <v>1155</v>
      </c>
      <c r="C32" s="40"/>
      <c r="D32" s="39">
        <v>7</v>
      </c>
      <c r="E32" s="15">
        <f t="shared" si="2"/>
        <v>0</v>
      </c>
      <c r="F32" s="60"/>
      <c r="G32" s="9" t="s">
        <v>40</v>
      </c>
      <c r="H32" s="41"/>
      <c r="I32" s="39">
        <v>7</v>
      </c>
      <c r="J32" s="15">
        <f t="shared" si="3"/>
        <v>0</v>
      </c>
      <c r="R32" s="4"/>
    </row>
    <row r="33" spans="1:15" s="1" customFormat="1" x14ac:dyDescent="0.2">
      <c r="A33" s="9" t="s">
        <v>41</v>
      </c>
      <c r="B33" s="39">
        <v>1320</v>
      </c>
      <c r="C33" s="40"/>
      <c r="D33" s="39">
        <v>8</v>
      </c>
      <c r="E33" s="15">
        <f t="shared" si="2"/>
        <v>0</v>
      </c>
      <c r="F33" s="60"/>
      <c r="G33" s="9" t="s">
        <v>41</v>
      </c>
      <c r="H33" s="41"/>
      <c r="I33" s="39">
        <v>8</v>
      </c>
      <c r="J33" s="15">
        <f t="shared" si="3"/>
        <v>0</v>
      </c>
      <c r="L33" s="61"/>
      <c r="M33" s="61"/>
    </row>
    <row r="34" spans="1:15" s="1" customFormat="1" x14ac:dyDescent="0.2">
      <c r="A34" s="9" t="s">
        <v>42</v>
      </c>
      <c r="B34" s="39">
        <v>1620</v>
      </c>
      <c r="C34" s="40"/>
      <c r="D34" s="39">
        <v>9.82</v>
      </c>
      <c r="E34" s="15">
        <f t="shared" si="2"/>
        <v>0</v>
      </c>
      <c r="F34" s="60"/>
      <c r="G34" s="9" t="s">
        <v>42</v>
      </c>
      <c r="H34" s="41"/>
      <c r="I34" s="39">
        <v>9.82</v>
      </c>
      <c r="J34" s="15">
        <f t="shared" si="3"/>
        <v>0</v>
      </c>
      <c r="L34" s="55" t="s">
        <v>27</v>
      </c>
      <c r="M34" s="55"/>
    </row>
    <row r="35" spans="1:15" s="34" customFormat="1" x14ac:dyDescent="0.2">
      <c r="A35" s="42" t="s">
        <v>17</v>
      </c>
      <c r="B35" s="43"/>
      <c r="C35" s="44">
        <f>SUM(C25:C34)</f>
        <v>0</v>
      </c>
      <c r="D35" s="43"/>
      <c r="E35" s="45">
        <f>SUM(E25:E34)</f>
        <v>0</v>
      </c>
      <c r="F35" s="24"/>
      <c r="G35" s="46" t="s">
        <v>17</v>
      </c>
      <c r="H35" s="32">
        <f>SUM(H25:H34)</f>
        <v>0</v>
      </c>
      <c r="I35" s="28"/>
      <c r="J35" s="33">
        <f>SUM(J25:J34)</f>
        <v>0</v>
      </c>
      <c r="L35" s="59">
        <f>IF(O35&lt;0,"ERRO",E35-J35)</f>
        <v>0</v>
      </c>
      <c r="M35" s="59"/>
      <c r="N35" s="1"/>
      <c r="O35" s="35">
        <f>E35-J35</f>
        <v>0</v>
      </c>
    </row>
    <row r="36" spans="1:15" s="1" customFormat="1" x14ac:dyDescent="0.2">
      <c r="C36" s="4"/>
      <c r="D36" s="4"/>
    </row>
    <row r="37" spans="1:15" s="1" customFormat="1" x14ac:dyDescent="0.2">
      <c r="A37" s="52" t="s">
        <v>43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5" s="1" customFormat="1" x14ac:dyDescent="0.2">
      <c r="C38" s="4"/>
      <c r="D38" s="4"/>
      <c r="H38" s="5"/>
    </row>
    <row r="39" spans="1:15" s="1" customFormat="1" ht="23.25" customHeight="1" x14ac:dyDescent="0.2">
      <c r="A39" s="53" t="s">
        <v>44</v>
      </c>
      <c r="B39" s="53"/>
      <c r="C39" s="53"/>
      <c r="D39" s="53"/>
      <c r="E39" s="53"/>
      <c r="F39" s="60"/>
      <c r="G39" s="53" t="s">
        <v>3</v>
      </c>
      <c r="H39" s="53"/>
      <c r="I39" s="53"/>
      <c r="J39" s="53"/>
    </row>
    <row r="40" spans="1:15" s="1" customFormat="1" ht="30" customHeight="1" x14ac:dyDescent="0.2">
      <c r="A40" s="6" t="s">
        <v>5</v>
      </c>
      <c r="B40" s="7" t="s">
        <v>6</v>
      </c>
      <c r="C40" s="7" t="s">
        <v>45</v>
      </c>
      <c r="D40" s="7" t="s">
        <v>46</v>
      </c>
      <c r="E40" s="8" t="s">
        <v>9</v>
      </c>
      <c r="F40" s="60"/>
      <c r="G40" s="6" t="s">
        <v>5</v>
      </c>
      <c r="H40" s="7" t="s">
        <v>45</v>
      </c>
      <c r="I40" s="7" t="s">
        <v>46</v>
      </c>
      <c r="J40" s="6" t="s">
        <v>10</v>
      </c>
    </row>
    <row r="41" spans="1:15" s="1" customFormat="1" x14ac:dyDescent="0.2">
      <c r="A41" s="9" t="s">
        <v>47</v>
      </c>
      <c r="B41" s="39">
        <v>250</v>
      </c>
      <c r="C41" s="40"/>
      <c r="D41" s="39">
        <v>1</v>
      </c>
      <c r="E41" s="12">
        <f>C41*D41</f>
        <v>0</v>
      </c>
      <c r="F41" s="60"/>
      <c r="G41" s="9" t="s">
        <v>47</v>
      </c>
      <c r="H41" s="41"/>
      <c r="I41" s="39">
        <v>1</v>
      </c>
      <c r="J41" s="15">
        <f>H41*I41</f>
        <v>0</v>
      </c>
    </row>
    <row r="42" spans="1:15" s="1" customFormat="1" x14ac:dyDescent="0.2">
      <c r="A42" s="9" t="s">
        <v>48</v>
      </c>
      <c r="B42" s="39">
        <v>500</v>
      </c>
      <c r="C42" s="40"/>
      <c r="D42" s="39">
        <v>2</v>
      </c>
      <c r="E42" s="12">
        <f>C42*D42</f>
        <v>0</v>
      </c>
      <c r="F42" s="60"/>
      <c r="G42" s="9" t="s">
        <v>48</v>
      </c>
      <c r="H42" s="41"/>
      <c r="I42" s="39">
        <v>2</v>
      </c>
      <c r="J42" s="15">
        <f>H42*I42</f>
        <v>0</v>
      </c>
    </row>
    <row r="43" spans="1:15" s="1" customFormat="1" x14ac:dyDescent="0.2">
      <c r="A43" s="9" t="s">
        <v>49</v>
      </c>
      <c r="B43" s="39">
        <v>750</v>
      </c>
      <c r="C43" s="40"/>
      <c r="D43" s="39">
        <v>3</v>
      </c>
      <c r="E43" s="12">
        <f>C43*D43</f>
        <v>0</v>
      </c>
      <c r="F43" s="60"/>
      <c r="G43" s="9" t="s">
        <v>49</v>
      </c>
      <c r="H43" s="41"/>
      <c r="I43" s="39">
        <v>3</v>
      </c>
      <c r="J43" s="15">
        <f>H43*I43</f>
        <v>0</v>
      </c>
    </row>
    <row r="44" spans="1:15" s="1" customFormat="1" x14ac:dyDescent="0.2">
      <c r="A44" s="9" t="s">
        <v>50</v>
      </c>
      <c r="B44" s="39">
        <v>1000</v>
      </c>
      <c r="C44" s="40"/>
      <c r="D44" s="39">
        <v>4</v>
      </c>
      <c r="E44" s="12">
        <f>C44*D44</f>
        <v>0</v>
      </c>
      <c r="F44" s="60"/>
      <c r="G44" s="9" t="s">
        <v>50</v>
      </c>
      <c r="H44" s="41"/>
      <c r="I44" s="39">
        <v>4</v>
      </c>
      <c r="J44" s="15">
        <f>H44*I44</f>
        <v>0</v>
      </c>
      <c r="L44" s="61"/>
      <c r="M44" s="61"/>
    </row>
    <row r="45" spans="1:15" s="1" customFormat="1" x14ac:dyDescent="0.2">
      <c r="A45" s="9" t="s">
        <v>51</v>
      </c>
      <c r="B45" s="39">
        <v>2000</v>
      </c>
      <c r="C45" s="40"/>
      <c r="D45" s="39">
        <v>8</v>
      </c>
      <c r="E45" s="12">
        <f>C45*D45</f>
        <v>0</v>
      </c>
      <c r="F45" s="60"/>
      <c r="G45" s="9" t="s">
        <v>51</v>
      </c>
      <c r="H45" s="41"/>
      <c r="I45" s="39">
        <v>8</v>
      </c>
      <c r="J45" s="15">
        <f>H45*I45</f>
        <v>0</v>
      </c>
      <c r="L45" s="55" t="s">
        <v>27</v>
      </c>
      <c r="M45" s="55"/>
    </row>
    <row r="46" spans="1:15" s="34" customFormat="1" x14ac:dyDescent="0.2">
      <c r="A46" s="27" t="s">
        <v>17</v>
      </c>
      <c r="B46" s="28"/>
      <c r="C46" s="29">
        <f>SUM(C41:C45)</f>
        <v>0</v>
      </c>
      <c r="D46" s="30"/>
      <c r="E46" s="31">
        <f>SUM(E41:E45)</f>
        <v>0</v>
      </c>
      <c r="F46" s="24"/>
      <c r="G46" s="46" t="s">
        <v>17</v>
      </c>
      <c r="H46" s="32">
        <f>SUM(H41:H45)</f>
        <v>0</v>
      </c>
      <c r="I46" s="28"/>
      <c r="J46" s="33">
        <f>SUM(J41:J45)</f>
        <v>0</v>
      </c>
      <c r="L46" s="59">
        <f>IF(O46&lt;0,"ERRO",E46-J46)</f>
        <v>0</v>
      </c>
      <c r="M46" s="59"/>
      <c r="N46" s="1"/>
      <c r="O46" s="35">
        <f>E46-J46</f>
        <v>0</v>
      </c>
    </row>
    <row r="47" spans="1:15" s="1" customFormat="1" x14ac:dyDescent="0.2">
      <c r="C47" s="62"/>
      <c r="D47" s="62"/>
      <c r="E47" s="36"/>
    </row>
    <row r="48" spans="1:15" s="1" customFormat="1" x14ac:dyDescent="0.2">
      <c r="C48" s="4"/>
      <c r="D48" s="4"/>
      <c r="E48" s="35"/>
      <c r="H48" s="5"/>
      <c r="J48" s="35"/>
    </row>
    <row r="49" spans="3:8" s="1" customFormat="1" x14ac:dyDescent="0.2">
      <c r="C49" s="4"/>
      <c r="D49" s="4"/>
      <c r="E49" s="35"/>
      <c r="H49" s="5"/>
    </row>
    <row r="50" spans="3:8" s="1" customFormat="1" x14ac:dyDescent="0.2">
      <c r="C50" s="4"/>
      <c r="D50" s="4"/>
      <c r="E50" s="47"/>
      <c r="H50" s="5"/>
    </row>
    <row r="51" spans="3:8" s="1" customFormat="1" x14ac:dyDescent="0.2">
      <c r="C51" s="4"/>
      <c r="D51" s="4"/>
      <c r="H51" s="5"/>
    </row>
  </sheetData>
  <mergeCells count="33">
    <mergeCell ref="L46:M46"/>
    <mergeCell ref="C47:D47"/>
    <mergeCell ref="L35:M35"/>
    <mergeCell ref="A37:J37"/>
    <mergeCell ref="A39:E39"/>
    <mergeCell ref="F39:F45"/>
    <mergeCell ref="G39:J39"/>
    <mergeCell ref="L44:M44"/>
    <mergeCell ref="L45:M45"/>
    <mergeCell ref="L19:M19"/>
    <mergeCell ref="A21:J21"/>
    <mergeCell ref="A23:E23"/>
    <mergeCell ref="F23:F34"/>
    <mergeCell ref="G23:J23"/>
    <mergeCell ref="Q24:R24"/>
    <mergeCell ref="L33:M33"/>
    <mergeCell ref="L34:M34"/>
    <mergeCell ref="L11:N11"/>
    <mergeCell ref="L12:N12"/>
    <mergeCell ref="L13:M13"/>
    <mergeCell ref="L14:M14"/>
    <mergeCell ref="L15:M15"/>
    <mergeCell ref="L17:M17"/>
    <mergeCell ref="A1:J1"/>
    <mergeCell ref="A3:J3"/>
    <mergeCell ref="A5:E5"/>
    <mergeCell ref="F5:F17"/>
    <mergeCell ref="G5:J5"/>
    <mergeCell ref="L5:N5"/>
    <mergeCell ref="L6:N6"/>
    <mergeCell ref="L7:M7"/>
    <mergeCell ref="L8:M8"/>
    <mergeCell ref="L9:M9"/>
  </mergeCells>
  <pageMargins left="0.31496062992126012" right="0.31496062992126012" top="0.39370078740157516" bottom="0.39370078740157516" header="0.31496062992126012" footer="0.31496062992126012"/>
  <pageSetup paperSize="0" scale="63" fitToWidth="0" fitToHeight="0" orientation="portrait" horizontalDpi="0" verticalDpi="0" copies="0"/>
  <colBreaks count="2" manualBreakCount="2">
    <brk id="14" man="1"/>
    <brk id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19.28515625" style="48" customWidth="1"/>
    <col min="2" max="2" width="17.28515625" style="48" customWidth="1"/>
    <col min="3" max="3" width="16.140625" style="48" customWidth="1"/>
    <col min="4" max="6" width="16.7109375" style="48" customWidth="1"/>
    <col min="7" max="7" width="13.5703125" style="48" bestFit="1" customWidth="1"/>
    <col min="8" max="8" width="9.140625" style="48" customWidth="1"/>
    <col min="9" max="16384" width="9.140625" style="48"/>
  </cols>
  <sheetData>
    <row r="1" spans="1:7" x14ac:dyDescent="0.25">
      <c r="A1" s="75" t="s">
        <v>52</v>
      </c>
      <c r="B1" s="75"/>
      <c r="C1" s="75"/>
      <c r="D1" s="75"/>
      <c r="E1" s="75"/>
      <c r="F1" s="63"/>
    </row>
    <row r="2" spans="1:7" x14ac:dyDescent="0.25">
      <c r="A2" s="63"/>
      <c r="B2" s="63"/>
      <c r="C2" s="63"/>
      <c r="D2" s="63"/>
      <c r="E2" s="63"/>
      <c r="F2" s="63"/>
    </row>
    <row r="3" spans="1:7" x14ac:dyDescent="0.25">
      <c r="A3" s="75" t="s">
        <v>53</v>
      </c>
      <c r="B3" s="75"/>
      <c r="C3" s="75"/>
      <c r="D3" s="75"/>
      <c r="E3" s="75"/>
      <c r="F3" s="63"/>
    </row>
    <row r="5" spans="1:7" ht="30" customHeight="1" x14ac:dyDescent="0.25">
      <c r="A5" s="76" t="s">
        <v>54</v>
      </c>
      <c r="B5" s="77" t="s">
        <v>55</v>
      </c>
      <c r="C5" s="77" t="s">
        <v>56</v>
      </c>
      <c r="D5" s="77" t="s">
        <v>57</v>
      </c>
      <c r="E5" s="77"/>
      <c r="F5" s="77" t="s">
        <v>58</v>
      </c>
    </row>
    <row r="6" spans="1:7" ht="30" x14ac:dyDescent="0.25">
      <c r="A6" s="76"/>
      <c r="B6" s="77"/>
      <c r="C6" s="77"/>
      <c r="D6" s="7" t="s">
        <v>59</v>
      </c>
      <c r="E6" s="7" t="s">
        <v>60</v>
      </c>
      <c r="F6" s="77"/>
    </row>
    <row r="7" spans="1:7" x14ac:dyDescent="0.25">
      <c r="A7" s="9" t="s">
        <v>12</v>
      </c>
      <c r="B7" s="64">
        <v>3</v>
      </c>
      <c r="C7" s="65">
        <f>B7*Simulação_da_alteração!D7</f>
        <v>3</v>
      </c>
      <c r="D7" s="40" t="s">
        <v>61</v>
      </c>
      <c r="E7" s="40" t="s">
        <v>62</v>
      </c>
      <c r="F7" s="40" t="s">
        <v>63</v>
      </c>
      <c r="G7" s="48" t="s">
        <v>64</v>
      </c>
    </row>
    <row r="8" spans="1:7" x14ac:dyDescent="0.25">
      <c r="A8" s="9" t="s">
        <v>14</v>
      </c>
      <c r="B8" s="64">
        <v>2</v>
      </c>
      <c r="C8" s="65">
        <f>B8*Simulação_da_alteração!D8</f>
        <v>3</v>
      </c>
      <c r="D8" s="40"/>
      <c r="E8" s="40"/>
      <c r="F8" s="40" t="s">
        <v>63</v>
      </c>
    </row>
    <row r="9" spans="1:7" x14ac:dyDescent="0.25">
      <c r="A9" s="9" t="s">
        <v>16</v>
      </c>
      <c r="B9" s="64">
        <v>1</v>
      </c>
      <c r="C9" s="65">
        <f>B9*Simulação_da_alteração!D9</f>
        <v>2.25</v>
      </c>
      <c r="D9" s="40"/>
      <c r="E9" s="40"/>
      <c r="F9" s="40" t="s">
        <v>63</v>
      </c>
    </row>
    <row r="10" spans="1:7" x14ac:dyDescent="0.25">
      <c r="A10" s="66" t="s">
        <v>65</v>
      </c>
      <c r="B10" s="67" t="s">
        <v>65</v>
      </c>
      <c r="C10" s="68" t="s">
        <v>65</v>
      </c>
      <c r="D10" s="69" t="s">
        <v>65</v>
      </c>
      <c r="E10" s="40"/>
      <c r="F10" s="40"/>
    </row>
    <row r="11" spans="1:7" x14ac:dyDescent="0.25">
      <c r="A11" s="66"/>
      <c r="B11" s="64"/>
      <c r="C11" s="65"/>
      <c r="D11" s="40"/>
      <c r="E11" s="40"/>
      <c r="F11" s="40"/>
    </row>
    <row r="12" spans="1:7" x14ac:dyDescent="0.25">
      <c r="A12" s="70" t="s">
        <v>17</v>
      </c>
      <c r="B12" s="71">
        <f>SUM(B7:B11)</f>
        <v>6</v>
      </c>
      <c r="C12" s="72">
        <f>SUM(C7:C11)</f>
        <v>8.25</v>
      </c>
      <c r="D12" s="73"/>
      <c r="E12" s="74"/>
      <c r="F12" s="74"/>
    </row>
    <row r="14" spans="1:7" ht="30" customHeight="1" x14ac:dyDescent="0.25">
      <c r="A14" s="6" t="s">
        <v>66</v>
      </c>
      <c r="B14" s="7" t="s">
        <v>55</v>
      </c>
      <c r="C14" s="7" t="s">
        <v>56</v>
      </c>
      <c r="D14" s="7" t="s">
        <v>67</v>
      </c>
      <c r="E14" s="77" t="s">
        <v>68</v>
      </c>
    </row>
    <row r="15" spans="1:7" x14ac:dyDescent="0.25">
      <c r="A15" s="9" t="s">
        <v>33</v>
      </c>
      <c r="B15" s="64">
        <v>3</v>
      </c>
      <c r="C15" s="65">
        <f>B15*Simulação_da_alteração!D25</f>
        <v>3</v>
      </c>
      <c r="D15" s="40" t="s">
        <v>69</v>
      </c>
      <c r="E15" s="77"/>
    </row>
    <row r="16" spans="1:7" x14ac:dyDescent="0.25">
      <c r="A16" s="9" t="s">
        <v>34</v>
      </c>
      <c r="B16" s="64">
        <v>2</v>
      </c>
      <c r="C16" s="65">
        <f>B16*Simulação_da_alteração!D26</f>
        <v>4</v>
      </c>
      <c r="D16" s="40"/>
      <c r="E16" s="40" t="s">
        <v>63</v>
      </c>
    </row>
    <row r="17" spans="1:5" x14ac:dyDescent="0.25">
      <c r="A17" s="9" t="s">
        <v>35</v>
      </c>
      <c r="B17" s="64">
        <v>1</v>
      </c>
      <c r="C17" s="65">
        <f>B17*Simulação_da_alteração!D27</f>
        <v>2.5</v>
      </c>
      <c r="D17" s="40"/>
      <c r="E17" s="40" t="s">
        <v>63</v>
      </c>
    </row>
    <row r="18" spans="1:5" x14ac:dyDescent="0.25">
      <c r="A18" s="66" t="s">
        <v>65</v>
      </c>
      <c r="B18" s="67" t="s">
        <v>65</v>
      </c>
      <c r="C18" s="68" t="s">
        <v>65</v>
      </c>
      <c r="D18" s="69" t="s">
        <v>65</v>
      </c>
      <c r="E18" s="40" t="s">
        <v>63</v>
      </c>
    </row>
    <row r="19" spans="1:5" x14ac:dyDescent="0.25">
      <c r="A19" s="66"/>
      <c r="B19" s="64"/>
      <c r="C19" s="65"/>
      <c r="D19" s="40"/>
      <c r="E19" s="40"/>
    </row>
    <row r="20" spans="1:5" x14ac:dyDescent="0.25">
      <c r="A20" s="70" t="s">
        <v>17</v>
      </c>
      <c r="B20" s="71">
        <f>SUM(B15:B19)</f>
        <v>6</v>
      </c>
      <c r="C20" s="72">
        <f>SUM(C15:C19)</f>
        <v>9.5</v>
      </c>
      <c r="D20" s="73"/>
      <c r="E20" s="73"/>
    </row>
    <row r="22" spans="1:5" ht="32.25" customHeight="1" x14ac:dyDescent="0.25">
      <c r="A22" s="6" t="s">
        <v>70</v>
      </c>
      <c r="B22" s="7" t="s">
        <v>55</v>
      </c>
      <c r="C22" s="7" t="s">
        <v>56</v>
      </c>
      <c r="D22" s="7" t="s">
        <v>67</v>
      </c>
      <c r="E22" s="77" t="s">
        <v>68</v>
      </c>
    </row>
    <row r="23" spans="1:5" x14ac:dyDescent="0.25">
      <c r="A23" s="9" t="s">
        <v>47</v>
      </c>
      <c r="B23" s="64">
        <v>3</v>
      </c>
      <c r="C23" s="65">
        <f>B23*Simulação_da_alteração!D41</f>
        <v>3</v>
      </c>
      <c r="D23" s="40" t="s">
        <v>69</v>
      </c>
      <c r="E23" s="77"/>
    </row>
    <row r="24" spans="1:5" x14ac:dyDescent="0.25">
      <c r="A24" s="9" t="s">
        <v>48</v>
      </c>
      <c r="B24" s="64">
        <v>2</v>
      </c>
      <c r="C24" s="65">
        <f>B24*Simulação_da_alteração!D42</f>
        <v>4</v>
      </c>
      <c r="D24" s="40"/>
      <c r="E24" s="40" t="s">
        <v>63</v>
      </c>
    </row>
    <row r="25" spans="1:5" x14ac:dyDescent="0.25">
      <c r="A25" s="9" t="s">
        <v>49</v>
      </c>
      <c r="B25" s="64">
        <v>1</v>
      </c>
      <c r="C25" s="65">
        <f>B25*Simulação_da_alteração!D43</f>
        <v>3</v>
      </c>
      <c r="D25" s="40"/>
      <c r="E25" s="40" t="s">
        <v>63</v>
      </c>
    </row>
    <row r="26" spans="1:5" x14ac:dyDescent="0.25">
      <c r="A26" s="66" t="s">
        <v>65</v>
      </c>
      <c r="B26" s="67" t="s">
        <v>65</v>
      </c>
      <c r="C26" s="68" t="s">
        <v>65</v>
      </c>
      <c r="D26" s="69" t="s">
        <v>65</v>
      </c>
      <c r="E26" s="40" t="s">
        <v>63</v>
      </c>
    </row>
    <row r="27" spans="1:5" x14ac:dyDescent="0.25">
      <c r="A27" s="66"/>
      <c r="B27" s="64"/>
      <c r="C27" s="65"/>
      <c r="D27" s="40"/>
      <c r="E27" s="40"/>
    </row>
    <row r="28" spans="1:5" x14ac:dyDescent="0.25">
      <c r="A28" s="70" t="s">
        <v>17</v>
      </c>
      <c r="B28" s="71">
        <f>SUM(B23:B27)</f>
        <v>6</v>
      </c>
      <c r="C28" s="72">
        <f>SUM(C23:C27)</f>
        <v>10</v>
      </c>
      <c r="D28" s="73"/>
      <c r="E28" s="73"/>
    </row>
    <row r="30" spans="1:5" x14ac:dyDescent="0.25">
      <c r="A30" s="75" t="s">
        <v>71</v>
      </c>
      <c r="B30" s="75"/>
      <c r="C30" s="75"/>
    </row>
    <row r="32" spans="1:5" x14ac:dyDescent="0.25">
      <c r="A32" s="76" t="s">
        <v>54</v>
      </c>
      <c r="B32" s="77" t="s">
        <v>59</v>
      </c>
      <c r="C32" s="77" t="s">
        <v>60</v>
      </c>
    </row>
    <row r="33" spans="1:3" x14ac:dyDescent="0.25">
      <c r="A33" s="76"/>
      <c r="B33" s="77"/>
      <c r="C33" s="77"/>
    </row>
    <row r="34" spans="1:3" x14ac:dyDescent="0.25">
      <c r="A34" s="9" t="s">
        <v>18</v>
      </c>
      <c r="B34" s="64">
        <v>1</v>
      </c>
      <c r="C34" s="64">
        <v>2</v>
      </c>
    </row>
    <row r="35" spans="1:3" x14ac:dyDescent="0.25">
      <c r="A35" s="9" t="s">
        <v>19</v>
      </c>
      <c r="B35" s="64">
        <v>1</v>
      </c>
      <c r="C35" s="64">
        <v>1</v>
      </c>
    </row>
    <row r="36" spans="1:3" x14ac:dyDescent="0.25">
      <c r="A36" s="66" t="s">
        <v>65</v>
      </c>
      <c r="B36" s="67" t="s">
        <v>65</v>
      </c>
      <c r="C36" s="68" t="s">
        <v>65</v>
      </c>
    </row>
    <row r="38" spans="1:3" x14ac:dyDescent="0.25">
      <c r="A38" s="6" t="s">
        <v>66</v>
      </c>
      <c r="B38" s="7" t="s">
        <v>55</v>
      </c>
    </row>
    <row r="39" spans="1:3" x14ac:dyDescent="0.25">
      <c r="A39" s="9" t="s">
        <v>36</v>
      </c>
      <c r="B39" s="64">
        <v>1</v>
      </c>
    </row>
    <row r="40" spans="1:3" x14ac:dyDescent="0.25">
      <c r="A40" s="9" t="s">
        <v>41</v>
      </c>
      <c r="B40" s="64">
        <v>1</v>
      </c>
    </row>
    <row r="41" spans="1:3" x14ac:dyDescent="0.25">
      <c r="A41" s="66" t="s">
        <v>65</v>
      </c>
      <c r="B41" s="67" t="s">
        <v>65</v>
      </c>
    </row>
    <row r="43" spans="1:3" x14ac:dyDescent="0.25">
      <c r="A43" s="6" t="s">
        <v>70</v>
      </c>
      <c r="B43" s="7" t="s">
        <v>55</v>
      </c>
    </row>
    <row r="44" spans="1:3" x14ac:dyDescent="0.25">
      <c r="A44" s="9" t="s">
        <v>50</v>
      </c>
      <c r="B44" s="64">
        <v>1</v>
      </c>
    </row>
    <row r="45" spans="1:3" x14ac:dyDescent="0.25">
      <c r="A45" s="9" t="s">
        <v>51</v>
      </c>
      <c r="B45" s="64">
        <v>1</v>
      </c>
    </row>
    <row r="46" spans="1:3" x14ac:dyDescent="0.25">
      <c r="A46" s="66" t="s">
        <v>65</v>
      </c>
      <c r="B46" s="67" t="s">
        <v>65</v>
      </c>
    </row>
  </sheetData>
  <mergeCells count="13">
    <mergeCell ref="F5:F6"/>
    <mergeCell ref="E14:E15"/>
    <mergeCell ref="E22:E23"/>
    <mergeCell ref="A30:C30"/>
    <mergeCell ref="A32:A33"/>
    <mergeCell ref="B32:B33"/>
    <mergeCell ref="C32:C33"/>
    <mergeCell ref="A1:E1"/>
    <mergeCell ref="A3:E3"/>
    <mergeCell ref="A5:A6"/>
    <mergeCell ref="B5:B6"/>
    <mergeCell ref="C5:C6"/>
    <mergeCell ref="D5:E5"/>
  </mergeCells>
  <printOptions horizontalCentered="1"/>
  <pageMargins left="0.31496062992126012" right="0.15748031496063003" top="0.98425196850393726" bottom="0.39370078740157505" header="0.31496062992126012" footer="0.39370078740157505"/>
  <pageSetup paperSize="0" scale="85" fitToWidth="0" fitToHeight="0" orientation="portrait" horizontalDpi="0" verticalDpi="0" copies="0"/>
  <headerFooter alignWithMargins="0">
    <oddHeader>&amp;LSecretaria de Estado de Planejamento e Gestão
Subsecretaria de Gestão de Pessoas
Superintendência Central de Política de Recursos Humanos
Diretoria Central de Gestão de Cargos e Funções de Confiança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Simulação_da_alteração</vt:lpstr>
      <vt:lpstr>Extinção_criação</vt:lpstr>
      <vt:lpstr>Simulação_da_alteração!Area_de_impressao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m380343</dc:creator>
  <cp:lastModifiedBy>Marina Morais Freitas (SEPLAG)</cp:lastModifiedBy>
  <cp:lastPrinted>2019-01-08T18:16:05Z</cp:lastPrinted>
  <dcterms:created xsi:type="dcterms:W3CDTF">2009-03-30T14:08:29Z</dcterms:created>
  <dcterms:modified xsi:type="dcterms:W3CDTF">2019-03-14T16:56:49Z</dcterms:modified>
</cp:coreProperties>
</file>